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ullen" sheetId="1" state="visible" r:id="rId1"/>
    <sheet name="Winst en verl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;-€ #,##0.00;&quot;-&quot;"/>
  </numFmts>
  <fonts count="13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B6B70"/>
      <sz val="9"/>
    </font>
    <font>
      <name val="Arial"/>
    </font>
    <font>
      <name val="Arial"/>
      <color rgb="000000FF"/>
    </font>
    <font>
      <name val="Arial"/>
      <b val="1"/>
      <sz val="12"/>
    </font>
    <font>
      <name val="Arial"/>
      <b val="1"/>
    </font>
    <font>
      <name val="Arial"/>
      <color rgb="00067C93"/>
      <sz val="9"/>
      <u val="single"/>
    </font>
    <font>
      <name val="Arial"/>
      <color rgb="005B6B70"/>
    </font>
    <font>
      <name val="Arial"/>
      <b val="1"/>
      <color rgb="00B00020"/>
    </font>
    <font>
      <name val="Arial"/>
      <color rgb="00008000"/>
    </font>
    <font>
      <name val="Arial"/>
      <b val="1"/>
      <color rgb="00000000"/>
    </font>
    <font>
      <name val="Arial"/>
      <color rgb="00000000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6F2F3"/>
      </patternFill>
    </fill>
  </fills>
  <borders count="6">
    <border>
      <left/>
      <right/>
      <top/>
      <bottom/>
      <diagonal/>
    </border>
    <border>
      <left style="thin">
        <color rgb="00B7C4C8"/>
      </left>
      <right style="thin">
        <color rgb="00B7C4C8"/>
      </right>
      <top style="thin">
        <color rgb="00B7C4C8"/>
      </top>
      <bottom style="thin">
        <color rgb="00B7C4C8"/>
      </bottom>
    </border>
    <border>
      <left/>
      <right/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 style="thin">
        <color rgb="00B7C4C8"/>
      </bottom>
      <diagonal/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indent="1"/>
    </xf>
    <xf numFmtId="0" fontId="4" fillId="2" borderId="1" applyAlignment="1" pivotButton="0" quotePrefix="0" xfId="0">
      <alignment vertical="center" indent="1"/>
    </xf>
    <xf numFmtId="0" fontId="0" fillId="0" borderId="4" pivotButton="0" quotePrefix="0" xfId="0"/>
    <xf numFmtId="164" fontId="4" fillId="2" borderId="1" applyAlignment="1" pivotButton="0" quotePrefix="0" xfId="0">
      <alignment vertical="center" indent="1"/>
    </xf>
    <xf numFmtId="0" fontId="5" fillId="0" borderId="0" pivotButton="0" quotePrefix="0" xfId="0"/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right" vertical="center" inden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164" fontId="10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4" fontId="11" fillId="0" borderId="5" applyAlignment="1" pivotButton="0" quotePrefix="0" xfId="0">
      <alignment vertical="center"/>
    </xf>
    <xf numFmtId="0" fontId="10" fillId="0" borderId="0" applyAlignment="1" pivotButton="0" quotePrefix="0" xfId="0">
      <alignment vertical="center" indent="1"/>
    </xf>
    <xf numFmtId="0" fontId="6" fillId="3" borderId="0" applyAlignment="1" pivotButton="0" quotePrefix="0" xfId="0">
      <alignment vertical="center"/>
    </xf>
    <xf numFmtId="164" fontId="11" fillId="3" borderId="0" applyAlignment="1" pivotButton="0" quotePrefix="0" xfId="0">
      <alignment vertical="center"/>
    </xf>
    <xf numFmtId="164" fontId="12" fillId="0" borderId="0" applyAlignment="1" pivotButton="0" quotePrefix="0" xfId="0">
      <alignment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VvE Gedoe</author>
  </authors>
  <commentList>
    <comment ref="B7" authorId="0" shapeId="0">
      <text>
        <t>Staat op je bankafschrift. Voorbeeldbedrag.</t>
      </text>
    </comment>
    <comment ref="B8" authorId="0" shapeId="0">
      <text>
        <t>Staat op je bankafschrift. Voorbeeldbedrag.</t>
      </text>
    </comment>
    <comment ref="B64" authorId="0" shapeId="0">
      <text>
        <t>Het deel van de bijdragen dat volgens de begroting naar het reservefonds gaat. Staat dit geld al als overboeking naar de spaarrekening bij Uitgaven en overige? Vul hier dan 0 in. Voorbeeldbedrag.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vegedoe.nl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vvegedoe.n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0"/>
  <sheetViews>
    <sheetView showGridLines="0" workbookViewId="0">
      <selection activeCell="A1" sqref="A1"/>
    </sheetView>
  </sheetViews>
  <sheetFormatPr baseColWidth="8" defaultRowHeight="21" customHeight="1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hidden="1" width="13" customWidth="1" min="7" max="7"/>
  </cols>
  <sheetData>
    <row r="1" ht="30" customHeight="1">
      <c r="A1" s="1" t="inlineStr">
        <is>
          <t>Winst- en verliesrekening VvE - invullen</t>
        </is>
      </c>
    </row>
    <row r="2" ht="34" customHeight="1">
      <c r="A2" s="2" t="inlineStr">
        <is>
          <t>Vul de gele cellen in. De voorbeeldgegevens mag je overschrijven of wissen. De uitkomst staat op het tabblad Winst en verlies.</t>
        </is>
      </c>
    </row>
    <row r="4">
      <c r="A4" s="3" t="inlineStr">
        <is>
          <t>Naam van de VvE</t>
        </is>
      </c>
      <c r="B4" s="4" t="inlineStr">
        <is>
          <t>VvE Voorbeeldstraat 12</t>
        </is>
      </c>
      <c r="C4" s="5" t="n"/>
    </row>
    <row r="5">
      <c r="A5" s="3" t="inlineStr">
        <is>
          <t>Boekjaar</t>
        </is>
      </c>
      <c r="B5" s="4" t="inlineStr">
        <is>
          <t>2026</t>
        </is>
      </c>
    </row>
    <row r="7">
      <c r="A7" s="3" t="inlineStr">
        <is>
          <t>Banksaldo op de eerste dag van het boekjaar</t>
        </is>
      </c>
      <c r="B7" s="6" t="n">
        <v>6200</v>
      </c>
    </row>
    <row r="8">
      <c r="A8" s="3" t="inlineStr">
        <is>
          <t>Banksaldo op de laatste dag van het boekjaar</t>
        </is>
      </c>
      <c r="B8" s="6" t="n">
        <v>7786</v>
      </c>
    </row>
    <row r="10" ht="26" customHeight="1">
      <c r="A10" s="7" t="inlineStr">
        <is>
          <t>Eigenaren</t>
        </is>
      </c>
    </row>
    <row r="11" ht="34" customHeight="1">
      <c r="A11" s="2" t="inlineStr">
        <is>
          <t>Kopieer in het rapport van VvE Gedoe de regels van de tabel Eigenaren, zonder de kop- en totaalregel, en plak ze in cel A13.</t>
        </is>
      </c>
    </row>
    <row r="12" ht="26" customHeight="1">
      <c r="A12" s="8" t="inlineStr">
        <is>
          <t>Naam</t>
        </is>
      </c>
      <c r="B12" s="9" t="inlineStr">
        <is>
          <t>Beginsaldo</t>
        </is>
      </c>
      <c r="C12" s="9" t="inlineStr">
        <is>
          <t>Betaald</t>
        </is>
      </c>
      <c r="D12" s="9" t="inlineStr">
        <is>
          <t>Verwacht</t>
        </is>
      </c>
      <c r="E12" s="9" t="inlineStr">
        <is>
          <t>Saldo</t>
        </is>
      </c>
    </row>
    <row r="13">
      <c r="A13" s="4" t="inlineStr">
        <is>
          <t>Anna Jansen</t>
        </is>
      </c>
      <c r="B13" s="6" t="n">
        <v>0</v>
      </c>
      <c r="C13" s="6" t="n">
        <v>1200</v>
      </c>
      <c r="D13" s="6" t="n">
        <v>1200</v>
      </c>
      <c r="E13" s="6" t="n">
        <v>0</v>
      </c>
    </row>
    <row r="14">
      <c r="A14" s="4" t="inlineStr">
        <is>
          <t>Peter de Vries</t>
        </is>
      </c>
      <c r="B14" s="6" t="n">
        <v>-100</v>
      </c>
      <c r="C14" s="6" t="n">
        <v>1300</v>
      </c>
      <c r="D14" s="6" t="n">
        <v>1200</v>
      </c>
      <c r="E14" s="6" t="n">
        <v>0</v>
      </c>
    </row>
    <row r="15">
      <c r="A15" s="4" t="inlineStr">
        <is>
          <t>Sanne Bakker</t>
        </is>
      </c>
      <c r="B15" s="6" t="n">
        <v>0</v>
      </c>
      <c r="C15" s="6" t="n">
        <v>1000</v>
      </c>
      <c r="D15" s="6" t="n">
        <v>1200</v>
      </c>
      <c r="E15" s="6" t="n">
        <v>-200</v>
      </c>
    </row>
    <row r="16">
      <c r="A16" s="4" t="inlineStr">
        <is>
          <t>Mehmet Yilmaz</t>
        </is>
      </c>
      <c r="B16" s="6" t="n">
        <v>0</v>
      </c>
      <c r="C16" s="6" t="n">
        <v>1300</v>
      </c>
      <c r="D16" s="6" t="n">
        <v>1200</v>
      </c>
      <c r="E16" s="6" t="n">
        <v>100</v>
      </c>
    </row>
    <row r="17">
      <c r="A17" s="4" t="inlineStr">
        <is>
          <t>Lisa Smit</t>
        </is>
      </c>
      <c r="B17" s="6" t="n">
        <v>50</v>
      </c>
      <c r="C17" s="6" t="n">
        <v>1150</v>
      </c>
      <c r="D17" s="6" t="n">
        <v>1200</v>
      </c>
      <c r="E17" s="6" t="n">
        <v>0</v>
      </c>
    </row>
    <row r="18">
      <c r="A18" s="4" t="inlineStr">
        <is>
          <t>Tom Meijer</t>
        </is>
      </c>
      <c r="B18" s="6" t="n">
        <v>0</v>
      </c>
      <c r="C18" s="6" t="n">
        <v>1200</v>
      </c>
      <c r="D18" s="6" t="n">
        <v>1200</v>
      </c>
      <c r="E18" s="6" t="n">
        <v>0</v>
      </c>
    </row>
    <row r="19">
      <c r="A19" s="4" t="n"/>
      <c r="B19" s="6" t="n"/>
      <c r="C19" s="6" t="n"/>
      <c r="D19" s="6" t="n"/>
      <c r="E19" s="6" t="n"/>
    </row>
    <row r="20">
      <c r="A20" s="4" t="n"/>
      <c r="B20" s="6" t="n"/>
      <c r="C20" s="6" t="n"/>
      <c r="D20" s="6" t="n"/>
      <c r="E20" s="6" t="n"/>
    </row>
    <row r="21">
      <c r="A21" s="4" t="n"/>
      <c r="B21" s="6" t="n"/>
      <c r="C21" s="6" t="n"/>
      <c r="D21" s="6" t="n"/>
      <c r="E21" s="6" t="n"/>
    </row>
    <row r="22">
      <c r="A22" s="4" t="n"/>
      <c r="B22" s="6" t="n"/>
      <c r="C22" s="6" t="n"/>
      <c r="D22" s="6" t="n"/>
      <c r="E22" s="6" t="n"/>
    </row>
    <row r="23">
      <c r="A23" s="4" t="n"/>
      <c r="B23" s="6" t="n"/>
      <c r="C23" s="6" t="n"/>
      <c r="D23" s="6" t="n"/>
      <c r="E23" s="6" t="n"/>
    </row>
    <row r="24">
      <c r="A24" s="4" t="n"/>
      <c r="B24" s="6" t="n"/>
      <c r="C24" s="6" t="n"/>
      <c r="D24" s="6" t="n"/>
      <c r="E24" s="6" t="n"/>
    </row>
    <row r="25">
      <c r="A25" s="4" t="n"/>
      <c r="B25" s="6" t="n"/>
      <c r="C25" s="6" t="n"/>
      <c r="D25" s="6" t="n"/>
      <c r="E25" s="6" t="n"/>
    </row>
    <row r="26">
      <c r="A26" s="4" t="n"/>
      <c r="B26" s="6" t="n"/>
      <c r="C26" s="6" t="n"/>
      <c r="D26" s="6" t="n"/>
      <c r="E26" s="6" t="n"/>
    </row>
    <row r="27">
      <c r="A27" s="4" t="n"/>
      <c r="B27" s="6" t="n"/>
      <c r="C27" s="6" t="n"/>
      <c r="D27" s="6" t="n"/>
      <c r="E27" s="6" t="n"/>
    </row>
    <row r="28">
      <c r="A28" s="4" t="n"/>
      <c r="B28" s="6" t="n"/>
      <c r="C28" s="6" t="n"/>
      <c r="D28" s="6" t="n"/>
      <c r="E28" s="6" t="n"/>
    </row>
    <row r="29">
      <c r="A29" s="4" t="n"/>
      <c r="B29" s="6" t="n"/>
      <c r="C29" s="6" t="n"/>
      <c r="D29" s="6" t="n"/>
      <c r="E29" s="6" t="n"/>
    </row>
    <row r="30">
      <c r="A30" s="4" t="n"/>
      <c r="B30" s="6" t="n"/>
      <c r="C30" s="6" t="n"/>
      <c r="D30" s="6" t="n"/>
      <c r="E30" s="6" t="n"/>
    </row>
    <row r="31">
      <c r="A31" s="4" t="n"/>
      <c r="B31" s="6" t="n"/>
      <c r="C31" s="6" t="n"/>
      <c r="D31" s="6" t="n"/>
      <c r="E31" s="6" t="n"/>
    </row>
    <row r="32">
      <c r="A32" s="4" t="n"/>
      <c r="B32" s="6" t="n"/>
      <c r="C32" s="6" t="n"/>
      <c r="D32" s="6" t="n"/>
      <c r="E32" s="6" t="n"/>
    </row>
    <row r="33">
      <c r="A33" s="4" t="n"/>
      <c r="B33" s="6" t="n"/>
      <c r="C33" s="6" t="n"/>
      <c r="D33" s="6" t="n"/>
      <c r="E33" s="6" t="n"/>
    </row>
    <row r="34">
      <c r="A34" s="4" t="n"/>
      <c r="B34" s="6" t="n"/>
      <c r="C34" s="6" t="n"/>
      <c r="D34" s="6" t="n"/>
      <c r="E34" s="6" t="n"/>
    </row>
    <row r="35">
      <c r="A35" s="4" t="n"/>
      <c r="B35" s="6" t="n"/>
      <c r="C35" s="6" t="n"/>
      <c r="D35" s="6" t="n"/>
      <c r="E35" s="6" t="n"/>
    </row>
    <row r="36">
      <c r="A36" s="4" t="n"/>
      <c r="B36" s="6" t="n"/>
      <c r="C36" s="6" t="n"/>
      <c r="D36" s="6" t="n"/>
      <c r="E36" s="6" t="n"/>
    </row>
    <row r="37">
      <c r="A37" s="4" t="n"/>
      <c r="B37" s="6" t="n"/>
      <c r="C37" s="6" t="n"/>
      <c r="D37" s="6" t="n"/>
      <c r="E37" s="6" t="n"/>
    </row>
    <row r="38">
      <c r="A38" s="4" t="n"/>
      <c r="B38" s="6" t="n"/>
      <c r="C38" s="6" t="n"/>
      <c r="D38" s="6" t="n"/>
      <c r="E38" s="6" t="n"/>
    </row>
    <row r="39">
      <c r="A39" s="4" t="n"/>
      <c r="B39" s="6" t="n"/>
      <c r="C39" s="6" t="n"/>
      <c r="D39" s="6" t="n"/>
      <c r="E39" s="6" t="n"/>
    </row>
    <row r="40">
      <c r="A40" s="4" t="n"/>
      <c r="B40" s="6" t="n"/>
      <c r="C40" s="6" t="n"/>
      <c r="D40" s="6" t="n"/>
      <c r="E40" s="6" t="n"/>
    </row>
    <row r="41">
      <c r="A41" s="4" t="n"/>
      <c r="B41" s="6" t="n"/>
      <c r="C41" s="6" t="n"/>
      <c r="D41" s="6" t="n"/>
      <c r="E41" s="6" t="n"/>
    </row>
    <row r="42">
      <c r="A42" s="4" t="n"/>
      <c r="B42" s="6" t="n"/>
      <c r="C42" s="6" t="n"/>
      <c r="D42" s="6" t="n"/>
      <c r="E42" s="6" t="n"/>
    </row>
    <row r="44" ht="26" customHeight="1">
      <c r="A44" s="7" t="inlineStr">
        <is>
          <t>Uitgaven en overige</t>
        </is>
      </c>
    </row>
    <row r="45" ht="34" customHeight="1">
      <c r="A45" s="2" t="inlineStr">
        <is>
          <t>Kopieer in het rapport de regels van de tabel Uitgaven &amp; overige en plak ze hieronder. Uitgaven zijn negatief, inkomsten zoals rente positief. Regels met € 0 veranderen de totalen niet: laat ze staan of vul ze in als je die kosten wel had.</t>
        </is>
      </c>
    </row>
    <row r="46" ht="26" customHeight="1">
      <c r="A46" s="8" t="inlineStr">
        <is>
          <t>Categorie</t>
        </is>
      </c>
      <c r="B46" s="9" t="inlineStr">
        <is>
          <t>Bedrag</t>
        </is>
      </c>
    </row>
    <row r="47">
      <c r="A47" s="4" t="inlineStr">
        <is>
          <t>Verzekering</t>
        </is>
      </c>
      <c r="B47" s="6" t="n">
        <v>-1450</v>
      </c>
      <c r="G47">
        <f>IF(AND(A47&lt;&gt;"",N(B47)&lt;=0),COUNT(G$46:G46)+1,"")</f>
        <v/>
      </c>
    </row>
    <row r="48">
      <c r="A48" s="4" t="inlineStr">
        <is>
          <t>Schoonmaak</t>
        </is>
      </c>
      <c r="B48" s="6" t="n">
        <v>-960</v>
      </c>
      <c r="G48">
        <f>IF(AND(A48&lt;&gt;"",N(B48)&lt;=0),COUNT(G$46:G47)+1,"")</f>
        <v/>
      </c>
    </row>
    <row r="49">
      <c r="A49" s="4" t="inlineStr">
        <is>
          <t>Bankkosten</t>
        </is>
      </c>
      <c r="B49" s="6" t="n">
        <v>-132</v>
      </c>
      <c r="G49">
        <f>IF(AND(A49&lt;&gt;"",N(B49)&lt;=0),COUNT(G$46:G48)+1,"")</f>
        <v/>
      </c>
    </row>
    <row r="50">
      <c r="A50" s="4" t="inlineStr">
        <is>
          <t>Onderhoud</t>
        </is>
      </c>
      <c r="B50" s="6" t="n">
        <v>-640</v>
      </c>
      <c r="G50">
        <f>IF(AND(A50&lt;&gt;"",N(B50)&lt;=0),COUNT(G$46:G49)+1,"")</f>
        <v/>
      </c>
    </row>
    <row r="51">
      <c r="A51" s="4" t="inlineStr">
        <is>
          <t>Schilderwerk kozijnen</t>
        </is>
      </c>
      <c r="B51" s="6" t="n">
        <v>-2400</v>
      </c>
      <c r="G51">
        <f>IF(AND(A51&lt;&gt;"",N(B51)&lt;=0),COUNT(G$46:G50)+1,"")</f>
        <v/>
      </c>
    </row>
    <row r="52">
      <c r="A52" s="4" t="inlineStr">
        <is>
          <t>Rente spaarrekening</t>
        </is>
      </c>
      <c r="B52" s="6" t="n">
        <v>18</v>
      </c>
      <c r="G52">
        <f>IF(AND(A52&lt;&gt;"",N(B52)&lt;=0),COUNT(G$46:G51)+1,"")</f>
        <v/>
      </c>
    </row>
    <row r="53">
      <c r="A53" s="4" t="inlineStr">
        <is>
          <t>Energie gemeenschappelijke ruimtes</t>
        </is>
      </c>
      <c r="B53" s="6" t="n">
        <v>0</v>
      </c>
      <c r="G53">
        <f>IF(AND(A53&lt;&gt;"",N(B53)&lt;=0),COUNT(G$46:G52)+1,"")</f>
        <v/>
      </c>
    </row>
    <row r="54">
      <c r="A54" s="4" t="inlineStr">
        <is>
          <t>Water</t>
        </is>
      </c>
      <c r="B54" s="6" t="n">
        <v>0</v>
      </c>
      <c r="G54">
        <f>IF(AND(A54&lt;&gt;"",N(B54)&lt;=0),COUNT(G$46:G53)+1,"")</f>
        <v/>
      </c>
    </row>
    <row r="55">
      <c r="A55" s="4" t="inlineStr">
        <is>
          <t>Glazenwasser</t>
        </is>
      </c>
      <c r="B55" s="6" t="n">
        <v>0</v>
      </c>
      <c r="G55">
        <f>IF(AND(A55&lt;&gt;"",N(B55)&lt;=0),COUNT(G$46:G54)+1,"")</f>
        <v/>
      </c>
    </row>
    <row r="56">
      <c r="A56" s="4" t="inlineStr">
        <is>
          <t>Tuinonderhoud</t>
        </is>
      </c>
      <c r="B56" s="6" t="n">
        <v>0</v>
      </c>
      <c r="G56">
        <f>IF(AND(A56&lt;&gt;"",N(B56)&lt;=0),COUNT(G$46:G55)+1,"")</f>
        <v/>
      </c>
    </row>
    <row r="57">
      <c r="A57" s="4" t="inlineStr">
        <is>
          <t>Administratie en software</t>
        </is>
      </c>
      <c r="B57" s="6" t="n">
        <v>0</v>
      </c>
      <c r="G57">
        <f>IF(AND(A57&lt;&gt;"",N(B57)&lt;=0),COUNT(G$46:G56)+1,"")</f>
        <v/>
      </c>
    </row>
    <row r="58">
      <c r="A58" s="4" t="inlineStr">
        <is>
          <t>Kosten ALV</t>
        </is>
      </c>
      <c r="B58" s="6" t="n">
        <v>0</v>
      </c>
      <c r="G58">
        <f>IF(AND(A58&lt;&gt;"",N(B58)&lt;=0),COUNT(G$46:G57)+1,"")</f>
        <v/>
      </c>
    </row>
    <row r="59">
      <c r="A59" s="4" t="n"/>
      <c r="B59" s="6" t="n"/>
      <c r="G59">
        <f>IF(AND(A59&lt;&gt;"",N(B59)&lt;=0),COUNT(G$46:G58)+1,"")</f>
        <v/>
      </c>
    </row>
    <row r="60">
      <c r="A60" s="4" t="n"/>
      <c r="B60" s="6" t="n"/>
      <c r="G60">
        <f>IF(AND(A60&lt;&gt;"",N(B60)&lt;=0),COUNT(G$46:G59)+1,"")</f>
        <v/>
      </c>
    </row>
    <row r="61">
      <c r="A61" s="4" t="n"/>
      <c r="B61" s="6" t="n"/>
      <c r="G61">
        <f>IF(AND(A61&lt;&gt;"",N(B61)&lt;=0),COUNT(G$46:G60)+1,"")</f>
        <v/>
      </c>
    </row>
    <row r="63" ht="26" customHeight="1">
      <c r="A63" s="7" t="inlineStr">
        <is>
          <t>Reservefonds</t>
        </is>
      </c>
    </row>
    <row r="64">
      <c r="A64" s="3" t="inlineStr">
        <is>
          <t>Toevoeging aan het reservefonds dit jaar</t>
        </is>
      </c>
      <c r="B64" s="6" t="n">
        <v>1200</v>
      </c>
    </row>
    <row r="66" ht="26" customHeight="1">
      <c r="A66" s="7" t="inlineStr">
        <is>
          <t>Legenda</t>
        </is>
      </c>
    </row>
    <row r="67">
      <c r="A67" s="4" t="inlineStr">
        <is>
          <t>Geel met blauwe tekst</t>
        </is>
      </c>
      <c r="B67" s="3" t="inlineStr">
        <is>
          <t>Zelf invullen of plakken</t>
        </is>
      </c>
    </row>
    <row r="68">
      <c r="A68" s="3" t="inlineStr">
        <is>
          <t>Zwarte of groene tekst</t>
        </is>
      </c>
      <c r="B68" s="3" t="inlineStr">
        <is>
          <t>Wordt automatisch berekend, niet aanpassen</t>
        </is>
      </c>
    </row>
    <row r="70">
      <c r="A70" s="10" t="inlineStr">
        <is>
          <t>Gemaakt met het gratis voorbeeld van VvE Gedoe: vvegedoe.nl (Versie 1, september 2026)</t>
        </is>
      </c>
    </row>
  </sheetData>
  <mergeCells count="5">
    <mergeCell ref="A2:E2"/>
    <mergeCell ref="A11:E11"/>
    <mergeCell ref="A45:E45"/>
    <mergeCell ref="A70:E70"/>
    <mergeCell ref="B4:C4"/>
  </mergeCells>
  <hyperlinks>
    <hyperlink xmlns:r="http://schemas.openxmlformats.org/officeDocument/2006/relationships" ref="A70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5"/>
  <sheetViews>
    <sheetView showGridLines="0" workbookViewId="0">
      <selection activeCell="A1" sqref="A1"/>
    </sheetView>
  </sheetViews>
  <sheetFormatPr baseColWidth="8" defaultRowHeight="21" customHeight="1"/>
  <cols>
    <col width="46" customWidth="1" min="1" max="1"/>
    <col width="18" customWidth="1" min="2" max="2"/>
  </cols>
  <sheetData>
    <row r="1">
      <c r="A1" s="1">
        <f>"Winst- en verliesrekening "&amp;Invullen!B4</f>
        <v/>
      </c>
    </row>
    <row r="2">
      <c r="A2" s="11">
        <f>"Boekjaar "&amp;Invullen!B5</f>
        <v/>
      </c>
    </row>
    <row r="3" ht="30" customHeight="1">
      <c r="A3" s="12">
        <f>IF(SUMPRODUCT(--ISTEXT(Invullen!$B$13:$E$42))+SUMPRODUCT(--ISTEXT(Invullen!$B$47:$B$61))+SUMPRODUCT(--ISTEXT(Invullen!$B$7:$B$8))&gt;0,"Let op: een of meer bedragen op het tabblad Invullen staan als tekst en tellen niet mee. Plak ze opnieuw als getal.",IF(COUNTIF(Invullen!$A$13:$A$61,"Totaal*")&gt;0,"Let op: de totaalregel van het rapport is meegeplakt. Verwijder die regel op het tabblad Invullen.",""))</f>
        <v/>
      </c>
    </row>
    <row r="4" ht="26" customHeight="1">
      <c r="A4" s="7" t="inlineStr">
        <is>
          <t>Inkomsten</t>
        </is>
      </c>
    </row>
    <row r="5">
      <c r="A5" s="3" t="inlineStr">
        <is>
          <t>Bijdragen eigenaren</t>
        </is>
      </c>
      <c r="B5" s="13">
        <f>SUM(Invullen!$D$13:$D$42)</f>
        <v/>
      </c>
    </row>
    <row r="6">
      <c r="A6" s="3" t="inlineStr">
        <is>
          <t>Overige inkomsten</t>
        </is>
      </c>
      <c r="B6" s="13">
        <f>SUMIF(Invullen!$B$47:$B$61,"&gt;0")</f>
        <v/>
      </c>
    </row>
    <row r="7">
      <c r="A7" s="14" t="inlineStr">
        <is>
          <t>Totaal inkomsten</t>
        </is>
      </c>
      <c r="B7" s="15">
        <f>B5+B6</f>
        <v/>
      </c>
    </row>
    <row r="10" ht="26" customHeight="1">
      <c r="A10" s="7" t="inlineStr">
        <is>
          <t>Uitgaven</t>
        </is>
      </c>
    </row>
    <row r="11">
      <c r="A11" s="16">
        <f>IFERROR(INDEX(Invullen!$A$47:$A$61,MATCH(1,Invullen!$G$47:$G$61,0)),"")</f>
        <v/>
      </c>
      <c r="B11" s="13">
        <f>IFERROR(-INDEX(Invullen!$B$47:$B$61,MATCH(1,Invullen!$G$47:$G$61,0)),"")</f>
        <v/>
      </c>
    </row>
    <row r="12">
      <c r="A12" s="16">
        <f>IFERROR(INDEX(Invullen!$A$47:$A$61,MATCH(2,Invullen!$G$47:$G$61,0)),"")</f>
        <v/>
      </c>
      <c r="B12" s="13">
        <f>IFERROR(-INDEX(Invullen!$B$47:$B$61,MATCH(2,Invullen!$G$47:$G$61,0)),"")</f>
        <v/>
      </c>
    </row>
    <row r="13">
      <c r="A13" s="16">
        <f>IFERROR(INDEX(Invullen!$A$47:$A$61,MATCH(3,Invullen!$G$47:$G$61,0)),"")</f>
        <v/>
      </c>
      <c r="B13" s="13">
        <f>IFERROR(-INDEX(Invullen!$B$47:$B$61,MATCH(3,Invullen!$G$47:$G$61,0)),"")</f>
        <v/>
      </c>
    </row>
    <row r="14">
      <c r="A14" s="16">
        <f>IFERROR(INDEX(Invullen!$A$47:$A$61,MATCH(4,Invullen!$G$47:$G$61,0)),"")</f>
        <v/>
      </c>
      <c r="B14" s="13">
        <f>IFERROR(-INDEX(Invullen!$B$47:$B$61,MATCH(4,Invullen!$G$47:$G$61,0)),"")</f>
        <v/>
      </c>
    </row>
    <row r="15">
      <c r="A15" s="16">
        <f>IFERROR(INDEX(Invullen!$A$47:$A$61,MATCH(5,Invullen!$G$47:$G$61,0)),"")</f>
        <v/>
      </c>
      <c r="B15" s="13">
        <f>IFERROR(-INDEX(Invullen!$B$47:$B$61,MATCH(5,Invullen!$G$47:$G$61,0)),"")</f>
        <v/>
      </c>
    </row>
    <row r="16">
      <c r="A16" s="16">
        <f>IFERROR(INDEX(Invullen!$A$47:$A$61,MATCH(6,Invullen!$G$47:$G$61,0)),"")</f>
        <v/>
      </c>
      <c r="B16" s="13">
        <f>IFERROR(-INDEX(Invullen!$B$47:$B$61,MATCH(6,Invullen!$G$47:$G$61,0)),"")</f>
        <v/>
      </c>
    </row>
    <row r="17">
      <c r="A17" s="16">
        <f>IFERROR(INDEX(Invullen!$A$47:$A$61,MATCH(7,Invullen!$G$47:$G$61,0)),"")</f>
        <v/>
      </c>
      <c r="B17" s="13">
        <f>IFERROR(-INDEX(Invullen!$B$47:$B$61,MATCH(7,Invullen!$G$47:$G$61,0)),"")</f>
        <v/>
      </c>
    </row>
    <row r="18">
      <c r="A18" s="16">
        <f>IFERROR(INDEX(Invullen!$A$47:$A$61,MATCH(8,Invullen!$G$47:$G$61,0)),"")</f>
        <v/>
      </c>
      <c r="B18" s="13">
        <f>IFERROR(-INDEX(Invullen!$B$47:$B$61,MATCH(8,Invullen!$G$47:$G$61,0)),"")</f>
        <v/>
      </c>
    </row>
    <row r="19">
      <c r="A19" s="16">
        <f>IFERROR(INDEX(Invullen!$A$47:$A$61,MATCH(9,Invullen!$G$47:$G$61,0)),"")</f>
        <v/>
      </c>
      <c r="B19" s="13">
        <f>IFERROR(-INDEX(Invullen!$B$47:$B$61,MATCH(9,Invullen!$G$47:$G$61,0)),"")</f>
        <v/>
      </c>
    </row>
    <row r="20">
      <c r="A20" s="16">
        <f>IFERROR(INDEX(Invullen!$A$47:$A$61,MATCH(10,Invullen!$G$47:$G$61,0)),"")</f>
        <v/>
      </c>
      <c r="B20" s="13">
        <f>IFERROR(-INDEX(Invullen!$B$47:$B$61,MATCH(10,Invullen!$G$47:$G$61,0)),"")</f>
        <v/>
      </c>
    </row>
    <row r="21">
      <c r="A21" s="16">
        <f>IFERROR(INDEX(Invullen!$A$47:$A$61,MATCH(11,Invullen!$G$47:$G$61,0)),"")</f>
        <v/>
      </c>
      <c r="B21" s="13">
        <f>IFERROR(-INDEX(Invullen!$B$47:$B$61,MATCH(11,Invullen!$G$47:$G$61,0)),"")</f>
        <v/>
      </c>
    </row>
    <row r="22">
      <c r="A22" s="16">
        <f>IFERROR(INDEX(Invullen!$A$47:$A$61,MATCH(12,Invullen!$G$47:$G$61,0)),"")</f>
        <v/>
      </c>
      <c r="B22" s="13">
        <f>IFERROR(-INDEX(Invullen!$B$47:$B$61,MATCH(12,Invullen!$G$47:$G$61,0)),"")</f>
        <v/>
      </c>
    </row>
    <row r="23">
      <c r="A23" s="16">
        <f>IFERROR(INDEX(Invullen!$A$47:$A$61,MATCH(13,Invullen!$G$47:$G$61,0)),"")</f>
        <v/>
      </c>
      <c r="B23" s="13">
        <f>IFERROR(-INDEX(Invullen!$B$47:$B$61,MATCH(13,Invullen!$G$47:$G$61,0)),"")</f>
        <v/>
      </c>
    </row>
    <row r="24">
      <c r="A24" s="16">
        <f>IFERROR(INDEX(Invullen!$A$47:$A$61,MATCH(14,Invullen!$G$47:$G$61,0)),"")</f>
        <v/>
      </c>
      <c r="B24" s="13">
        <f>IFERROR(-INDEX(Invullen!$B$47:$B$61,MATCH(14,Invullen!$G$47:$G$61,0)),"")</f>
        <v/>
      </c>
    </row>
    <row r="25">
      <c r="A25" s="16">
        <f>IFERROR(INDEX(Invullen!$A$47:$A$61,MATCH(15,Invullen!$G$47:$G$61,0)),"")</f>
        <v/>
      </c>
      <c r="B25" s="13">
        <f>IFERROR(-INDEX(Invullen!$B$47:$B$61,MATCH(15,Invullen!$G$47:$G$61,0)),"")</f>
        <v/>
      </c>
    </row>
    <row r="26">
      <c r="A26" s="3" t="inlineStr">
        <is>
          <t>Toevoeging aan het reservefonds</t>
        </is>
      </c>
      <c r="B26" s="13">
        <f>Invullen!B64</f>
        <v/>
      </c>
    </row>
    <row r="27">
      <c r="A27" s="14" t="inlineStr">
        <is>
          <t>Totaal uitgaven</t>
        </is>
      </c>
      <c r="B27" s="15">
        <f>SUM(B11:B26)</f>
        <v/>
      </c>
    </row>
    <row r="30">
      <c r="A30" s="17" t="inlineStr">
        <is>
          <t>Resultaat (inkomsten min uitgaven)</t>
        </is>
      </c>
      <c r="B30" s="18">
        <f>B7-B27</f>
        <v/>
      </c>
    </row>
    <row r="31" ht="34" customHeight="1">
      <c r="A31" s="2" t="inlineStr">
        <is>
          <t>Het resultaat na de toevoeging aan het reservefonds. Wat de VvE met een positief of negatief resultaat doet, besluit de ALV.</t>
        </is>
      </c>
    </row>
    <row r="34" ht="26" customHeight="1">
      <c r="A34" s="7" t="inlineStr">
        <is>
          <t>Controle banksaldo</t>
        </is>
      </c>
    </row>
    <row r="35">
      <c r="A35" s="3" t="inlineStr">
        <is>
          <t>Banksaldo begin boekjaar</t>
        </is>
      </c>
      <c r="B35" s="13">
        <f>Invullen!B7</f>
        <v/>
      </c>
    </row>
    <row r="36">
      <c r="A36" s="3" t="inlineStr">
        <is>
          <t>Ontvangen van eigenaren</t>
        </is>
      </c>
      <c r="B36" s="13">
        <f>SUM(Invullen!$C$13:$C$42)</f>
        <v/>
      </c>
    </row>
    <row r="37">
      <c r="A37" s="3" t="inlineStr">
        <is>
          <t>Uitgaven en overige</t>
        </is>
      </c>
      <c r="B37" s="13">
        <f>SUM(Invullen!$B$47:$B$61)</f>
        <v/>
      </c>
    </row>
    <row r="38">
      <c r="A38" s="14" t="inlineStr">
        <is>
          <t>Berekend banksaldo eind boekjaar</t>
        </is>
      </c>
      <c r="B38" s="15">
        <f>SUM(B35:B37)</f>
        <v/>
      </c>
    </row>
    <row r="39">
      <c r="A39" s="3" t="inlineStr">
        <is>
          <t>Banksaldo eind boekjaar volgens de bank</t>
        </is>
      </c>
      <c r="B39" s="13">
        <f>Invullen!B8</f>
        <v/>
      </c>
    </row>
    <row r="40">
      <c r="A40" s="3" t="inlineStr">
        <is>
          <t>Verschil</t>
        </is>
      </c>
      <c r="B40" s="19">
        <f>B38-B39</f>
        <v/>
      </c>
    </row>
    <row r="41">
      <c r="A41" s="20">
        <f>IF(ABS(B40)&lt;0.005,"Het saldo klopt.","Het saldo klopt niet. Controleer of alle transacties gekoppeld zijn.")</f>
        <v/>
      </c>
    </row>
    <row r="43" ht="34" customHeight="1">
      <c r="A43" s="2" t="inlineStr">
        <is>
          <t>Bijdragen eigenaren is wat de eigenaren volgens de verdeelsleutels moesten betalen. Wat nog openstaat of vooruit is betaald, zie je op de balans.</t>
        </is>
      </c>
    </row>
    <row r="45">
      <c r="A45" s="10" t="inlineStr">
        <is>
          <t>Gemaakt met het gratis voorbeeld van VvE Gedoe: vvegedoe.nl (Versie 1, september 2026)</t>
        </is>
      </c>
    </row>
  </sheetData>
  <mergeCells count="5">
    <mergeCell ref="A43:B43"/>
    <mergeCell ref="A41:B41"/>
    <mergeCell ref="A45:B45"/>
    <mergeCell ref="A31:B31"/>
    <mergeCell ref="A3:B3"/>
  </mergeCells>
  <hyperlinks>
    <hyperlink xmlns:r="http://schemas.openxmlformats.org/officeDocument/2006/relationships" ref="A45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VvE Gedoe (vvegedoe.nl)</dc:creator>
  <dcterms:created xsi:type="dcterms:W3CDTF">2026-09-22T10:41:18Z</dcterms:created>
  <dcterms:modified xsi:type="dcterms:W3CDTF">2026-09-22T10:41:18Z</dcterms:modified>
</cp:coreProperties>
</file>